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4505"/>
  </bookViews>
  <sheets>
    <sheet name="сводка" sheetId="6" r:id="rId1"/>
  </sheets>
  <calcPr calcId="145621"/>
</workbook>
</file>

<file path=xl/calcChain.xml><?xml version="1.0" encoding="utf-8"?>
<calcChain xmlns="http://schemas.openxmlformats.org/spreadsheetml/2006/main">
  <c r="K14" i="6" l="1"/>
  <c r="J14" i="6"/>
  <c r="I14" i="6"/>
  <c r="H14" i="6"/>
  <c r="K45" i="6" l="1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3" i="6"/>
  <c r="K12" i="6"/>
  <c r="K11" i="6"/>
  <c r="K10" i="6"/>
  <c r="K9" i="6"/>
  <c r="K8" i="6"/>
  <c r="K7" i="6"/>
  <c r="K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3" i="6"/>
  <c r="J12" i="6"/>
  <c r="J11" i="6"/>
  <c r="J10" i="6"/>
  <c r="J9" i="6"/>
  <c r="J8" i="6"/>
  <c r="J7" i="6"/>
  <c r="J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3" i="6"/>
  <c r="I12" i="6"/>
  <c r="I11" i="6"/>
  <c r="I10" i="6"/>
  <c r="I9" i="6"/>
  <c r="I8" i="6"/>
  <c r="I7" i="6"/>
  <c r="I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3" i="6"/>
  <c r="H12" i="6"/>
  <c r="H11" i="6"/>
  <c r="H10" i="6"/>
  <c r="H9" i="6"/>
  <c r="H8" i="6"/>
  <c r="H7" i="6"/>
  <c r="H6" i="6"/>
  <c r="K5" i="6"/>
  <c r="J5" i="6"/>
  <c r="I5" i="6"/>
  <c r="H5" i="6"/>
  <c r="D39" i="6" l="1"/>
  <c r="D36" i="6"/>
  <c r="D33" i="6"/>
  <c r="D32" i="6"/>
  <c r="D31" i="6"/>
  <c r="D30" i="6"/>
  <c r="D29" i="6"/>
  <c r="D28" i="6"/>
  <c r="D27" i="6"/>
  <c r="D26" i="6"/>
  <c r="D25" i="6"/>
  <c r="D24" i="6"/>
  <c r="D22" i="6"/>
  <c r="D21" i="6"/>
  <c r="D20" i="6"/>
  <c r="D19" i="6"/>
  <c r="D18" i="6"/>
  <c r="D17" i="6"/>
  <c r="D16" i="6"/>
  <c r="D15" i="6"/>
  <c r="D13" i="6"/>
  <c r="D12" i="6"/>
  <c r="D11" i="6"/>
  <c r="D10" i="6"/>
  <c r="D9" i="6"/>
  <c r="D8" i="6"/>
  <c r="D6" i="6"/>
  <c r="E23" i="6"/>
  <c r="C23" i="6"/>
  <c r="D23" i="6" s="1"/>
  <c r="E7" i="6"/>
  <c r="C7" i="6"/>
  <c r="D7" i="6" s="1"/>
</calcChain>
</file>

<file path=xl/sharedStrings.xml><?xml version="1.0" encoding="utf-8"?>
<sst xmlns="http://schemas.openxmlformats.org/spreadsheetml/2006/main" count="92" uniqueCount="92">
  <si>
    <t>Утвержденные бюджетные назначения</t>
  </si>
  <si>
    <t>Исполнено</t>
  </si>
  <si>
    <t>Доходы бюджета - всего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</si>
  <si>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</si>
  <si>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</si>
  <si>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</si>
  <si>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</si>
  <si>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</si>
  <si>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</si>
  <si>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</si>
  <si>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</si>
  <si>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</si>
  <si>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</si>
  <si>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</si>
  <si>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</si>
  <si>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</si>
  <si>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</si>
  <si>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Единый сельскохозяйственный налог</t>
  </si>
  <si>
    <t xml:space="preserve"> 000 1050300001 0000 110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</si>
  <si>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</si>
  <si>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</si>
  <si>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</si>
  <si>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</si>
  <si>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</si>
  <si>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</si>
  <si>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</si>
  <si>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</si>
  <si>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</si>
  <si>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</si>
  <si>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физических лиц</t>
  </si>
  <si>
    <t xml:space="preserve"> 000 1060604000 0000 110</t>
  </si>
  <si>
    <t xml:space="preserve">  ГОСУДАРСТВЕННАЯ ПОШЛИНА</t>
  </si>
  <si>
    <t xml:space="preserve"> 000 1080000000 0000 000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</si>
  <si>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</si>
  <si>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</si>
  <si>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</si>
  <si>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</si>
  <si>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</si>
  <si>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</si>
  <si>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Доходы от компенсации затрат государства</t>
  </si>
  <si>
    <t xml:space="preserve"> 000 1130200000 0000 130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</si>
  <si>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</si>
  <si>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</si>
  <si>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</si>
  <si>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</si>
  <si>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</si>
  <si>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</si>
  <si>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</si>
  <si>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</si>
  <si>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</si>
  <si>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</si>
  <si>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</si>
  <si>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</si>
  <si>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Инициативные платежи</t>
  </si>
  <si>
    <t xml:space="preserve"> 000 1171500000 0000 150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</si>
  <si>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</si>
  <si>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</si>
  <si>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</si>
  <si>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</si>
  <si>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</si>
  <si>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</si>
  <si>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</si>
  <si>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</si>
  <si>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</si>
  <si>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</si>
  <si>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Иные межбюджетные трансферты</t>
  </si>
  <si>
    <t xml:space="preserve"> 000 2024000000 0000 150</t>
  </si>
  <si>
    <t xml:space="preserve">  ПРОЧИЕ БЕЗВОЗМЕЗДНЫЕ ПОСТУПЛЕНИЯ</t>
  </si>
  <si>
    <t xml:space="preserve"> 000 2070000000 0000 000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</si>
  <si>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</si>
  <si>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</si>
  <si>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НАЛОГОВЫЕ ДОХОДЫ</t>
  </si>
  <si>
    <t xml:space="preserve">  НЕНАЛОГОВЫЕ ДОХОДЫ</t>
  </si>
  <si>
    <t>Код дохода</t>
  </si>
  <si>
    <t>Наименование</t>
  </si>
  <si>
    <t>Уточненный план на 2026г.</t>
  </si>
  <si>
    <t>Ед. изм.: тыс. руб.</t>
  </si>
  <si>
    <t xml:space="preserve"> 000 1170100000 0000 180</t>
  </si>
  <si>
    <t xml:space="preserve">  Невыясненные поступления</t>
  </si>
  <si>
    <t xml:space="preserve"> 000 2180000000 0000 000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</si>
  <si>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</si>
  <si>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00011705000000000180</t>
  </si>
  <si>
    <t>Прочие неналоговые доходы</t>
  </si>
  <si>
    <t>Отк-я                (+,-) от уточнен   ного плана</t>
  </si>
  <si>
    <t>СВОДКА ОБ ИСПОЛНЕНИИ ДОХОДОВ БЮДЖЕТА ВОЗНЕСЕНСКОГО МУНИЦИПАЛЬНОГО ОКРУГА ЗА 1 ПОЛУГОДИЕ 2026г.</t>
  </si>
  <si>
    <t>План на 1 полугодие 2026г.</t>
  </si>
  <si>
    <t>Исполнено на 01.07.2026</t>
  </si>
  <si>
    <t>Отк-я                (+,-) от плана 1 полугодия</t>
  </si>
  <si>
    <t xml:space="preserve"> 000 1050200002 0000 110</t>
  </si>
  <si>
    <t xml:space="preserve">  Единый налог на вмененный доход для отдельных видов деятельности</t>
  </si>
  <si>
    <t>% исп-я       к уточнен   ному плану</t>
  </si>
  <si>
    <t>% исп-я       к  плану 1 полугодия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</si>
</sst>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5">
    <font>
      <sz val="11"/>
      <name val="DejaVu Sans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63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7" fillId="2" borderId="1" xfId="59" applyNumberFormat="1" applyProtection="1"/>
    <xf numFmtId="4" fontId="1" fillId="0" borderId="16" xfId="42" applyNumberFormat="1" applyFont="1" applyProtection="1">
      <alignment horizontal="right"/>
    </xf>
    <xf numFmtId="49" fontId="1" fillId="0" borderId="16" xfId="55" applyNumberFormat="1" applyFont="1" applyProtection="1">
      <alignment horizontal="center"/>
    </xf>
    <xf numFmtId="0" fontId="4" fillId="0" borderId="1" xfId="5" applyNumberFormat="1" applyAlignment="1" applyProtection="1"/>
    <xf numFmtId="0" fontId="1" fillId="0" borderId="1" xfId="1" applyNumberFormat="1" applyAlignment="1" applyProtection="1"/>
    <xf numFmtId="0" fontId="1" fillId="0" borderId="22" xfId="53" applyNumberFormat="1" applyFont="1" applyAlignment="1" applyProtection="1">
      <alignment wrapText="1"/>
    </xf>
    <xf numFmtId="0" fontId="7" fillId="0" borderId="1" xfId="19" applyNumberFormat="1" applyAlignment="1" applyProtection="1"/>
    <xf numFmtId="0" fontId="0" fillId="0" borderId="0" xfId="0" applyAlignment="1" applyProtection="1">
      <protection locked="0"/>
    </xf>
    <xf numFmtId="165" fontId="4" fillId="0" borderId="1" xfId="5" applyNumberFormat="1" applyFont="1" applyProtection="1"/>
    <xf numFmtId="165" fontId="7" fillId="0" borderId="1" xfId="23" applyNumberFormat="1" applyFont="1" applyProtection="1"/>
    <xf numFmtId="165" fontId="7" fillId="2" borderId="1" xfId="59" applyNumberFormat="1" applyFont="1" applyProtection="1"/>
    <xf numFmtId="165" fontId="0" fillId="0" borderId="0" xfId="0" applyNumberFormat="1" applyFont="1" applyProtection="1">
      <protection locked="0"/>
    </xf>
    <xf numFmtId="0" fontId="18" fillId="0" borderId="0" xfId="0" applyFont="1"/>
    <xf numFmtId="0" fontId="1" fillId="0" borderId="60" xfId="53" applyNumberFormat="1" applyFont="1" applyBorder="1" applyAlignment="1" applyProtection="1">
      <alignment wrapText="1"/>
    </xf>
    <xf numFmtId="4" fontId="1" fillId="0" borderId="60" xfId="42" applyNumberFormat="1" applyFont="1" applyBorder="1" applyProtection="1">
      <alignment horizontal="right"/>
    </xf>
    <xf numFmtId="0" fontId="1" fillId="0" borderId="60" xfId="39" applyNumberFormat="1" applyFont="1" applyBorder="1" applyAlignment="1" applyProtection="1">
      <alignment wrapText="1"/>
    </xf>
    <xf numFmtId="49" fontId="7" fillId="0" borderId="16" xfId="55" applyNumberFormat="1" applyFont="1" applyProtection="1">
      <alignment horizontal="center"/>
    </xf>
    <xf numFmtId="0" fontId="7" fillId="0" borderId="22" xfId="53" applyNumberFormat="1" applyFont="1" applyAlignment="1" applyProtection="1">
      <alignment wrapText="1"/>
    </xf>
    <xf numFmtId="4" fontId="7" fillId="0" borderId="16" xfId="42" applyNumberFormat="1" applyFont="1" applyProtection="1">
      <alignment horizontal="right"/>
    </xf>
    <xf numFmtId="0" fontId="7" fillId="0" borderId="39" xfId="53" applyNumberFormat="1" applyFont="1" applyBorder="1" applyAlignment="1" applyProtection="1">
      <alignment wrapText="1"/>
    </xf>
    <xf numFmtId="49" fontId="7" fillId="0" borderId="60" xfId="55" applyNumberFormat="1" applyFont="1" applyBorder="1" applyProtection="1">
      <alignment horizontal="center"/>
    </xf>
    <xf numFmtId="0" fontId="7" fillId="0" borderId="60" xfId="53" applyNumberFormat="1" applyFont="1" applyBorder="1" applyAlignment="1" applyProtection="1">
      <alignment wrapText="1"/>
    </xf>
    <xf numFmtId="4" fontId="7" fillId="0" borderId="60" xfId="42" applyNumberFormat="1" applyFont="1" applyBorder="1" applyProtection="1">
      <alignment horizontal="right"/>
    </xf>
    <xf numFmtId="49" fontId="7" fillId="0" borderId="24" xfId="55" applyNumberFormat="1" applyFont="1" applyBorder="1" applyProtection="1">
      <alignment horizontal="center"/>
    </xf>
    <xf numFmtId="165" fontId="19" fillId="0" borderId="16" xfId="42" applyNumberFormat="1" applyFont="1" applyProtection="1">
      <alignment horizontal="right"/>
    </xf>
    <xf numFmtId="165" fontId="18" fillId="0" borderId="16" xfId="42" applyNumberFormat="1" applyFont="1" applyProtection="1">
      <alignment horizontal="right"/>
    </xf>
    <xf numFmtId="165" fontId="19" fillId="0" borderId="60" xfId="42" applyNumberFormat="1" applyFont="1" applyBorder="1" applyProtection="1">
      <alignment horizontal="right"/>
    </xf>
    <xf numFmtId="165" fontId="18" fillId="0" borderId="60" xfId="42" applyNumberFormat="1" applyFont="1" applyBorder="1" applyProtection="1">
      <alignment horizontal="right"/>
    </xf>
    <xf numFmtId="49" fontId="7" fillId="0" borderId="61" xfId="55" applyNumberFormat="1" applyFont="1" applyBorder="1" applyProtection="1">
      <alignment horizontal="center"/>
    </xf>
    <xf numFmtId="165" fontId="18" fillId="0" borderId="18" xfId="42" applyNumberFormat="1" applyFont="1" applyBorder="1" applyProtection="1">
      <alignment horizontal="right"/>
    </xf>
    <xf numFmtId="49" fontId="18" fillId="0" borderId="16" xfId="0" applyNumberFormat="1" applyFont="1" applyFill="1" applyBorder="1" applyAlignment="1">
      <alignment horizontal="center" wrapText="1"/>
    </xf>
    <xf numFmtId="49" fontId="18" fillId="0" borderId="16" xfId="0" applyNumberFormat="1" applyFont="1" applyFill="1" applyBorder="1" applyAlignment="1"/>
    <xf numFmtId="4" fontId="7" fillId="0" borderId="18" xfId="42" applyNumberFormat="1" applyFont="1" applyBorder="1" applyProtection="1">
      <alignment horizontal="right"/>
    </xf>
    <xf numFmtId="0" fontId="7" fillId="0" borderId="33" xfId="53" applyNumberFormat="1" applyFont="1" applyBorder="1" applyAlignment="1" applyProtection="1">
      <alignment wrapText="1"/>
    </xf>
    <xf numFmtId="49" fontId="7" fillId="0" borderId="18" xfId="55" applyNumberFormat="1" applyFont="1" applyBorder="1" applyProtection="1">
      <alignment horizontal="center"/>
    </xf>
    <xf numFmtId="0" fontId="17" fillId="0" borderId="60" xfId="0" applyFont="1" applyBorder="1" applyAlignment="1">
      <alignment horizontal="center" vertical="top" wrapText="1"/>
    </xf>
    <xf numFmtId="49" fontId="4" fillId="0" borderId="60" xfId="35" applyNumberFormat="1" applyFont="1" applyBorder="1" applyAlignment="1" applyProtection="1">
      <alignment horizontal="center" vertical="center" wrapText="1"/>
    </xf>
    <xf numFmtId="2" fontId="17" fillId="0" borderId="60" xfId="0" applyNumberFormat="1" applyFont="1" applyBorder="1" applyAlignment="1">
      <alignment horizontal="center" vertical="top" wrapText="1"/>
    </xf>
    <xf numFmtId="165" fontId="17" fillId="0" borderId="60" xfId="0" applyNumberFormat="1" applyFont="1" applyBorder="1" applyAlignment="1">
      <alignment horizontal="center" vertical="top" wrapText="1"/>
    </xf>
    <xf numFmtId="0" fontId="17" fillId="0" borderId="60" xfId="0" applyFont="1" applyBorder="1" applyAlignment="1">
      <alignment horizontal="center" wrapText="1"/>
    </xf>
    <xf numFmtId="49" fontId="1" fillId="0" borderId="60" xfId="55" applyNumberFormat="1" applyFont="1" applyBorder="1" applyProtection="1">
      <alignment horizontal="center"/>
    </xf>
    <xf numFmtId="165" fontId="21" fillId="0" borderId="60" xfId="0" applyNumberFormat="1" applyFont="1" applyBorder="1" applyAlignment="1">
      <alignment horizontal="right" wrapText="1"/>
    </xf>
    <xf numFmtId="165" fontId="22" fillId="0" borderId="60" xfId="0" applyNumberFormat="1" applyFont="1" applyBorder="1" applyAlignment="1">
      <alignment horizontal="right" wrapText="1"/>
    </xf>
    <xf numFmtId="49" fontId="7" fillId="0" borderId="27" xfId="55" applyNumberFormat="1" applyFont="1" applyBorder="1" applyProtection="1">
      <alignment horizontal="center"/>
    </xf>
    <xf numFmtId="4" fontId="23" fillId="0" borderId="60" xfId="42" applyNumberFormat="1" applyFont="1" applyBorder="1" applyProtection="1">
      <alignment horizontal="right"/>
    </xf>
    <xf numFmtId="4" fontId="24" fillId="0" borderId="60" xfId="42" applyNumberFormat="1" applyFont="1" applyBorder="1" applyProtection="1">
      <alignment horizontal="right"/>
    </xf>
    <xf numFmtId="4" fontId="24" fillId="0" borderId="18" xfId="42" applyNumberFormat="1" applyFont="1" applyBorder="1" applyProtection="1">
      <alignment horizontal="right"/>
    </xf>
    <xf numFmtId="4" fontId="24" fillId="0" borderId="16" xfId="42" applyNumberFormat="1" applyFont="1" applyProtection="1">
      <alignment horizontal="right"/>
    </xf>
    <xf numFmtId="4" fontId="23" fillId="0" borderId="16" xfId="42" applyNumberFormat="1" applyFont="1" applyProtection="1">
      <alignment horizontal="right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7" fillId="0" borderId="22" xfId="53" applyNumberFormat="1" applyAlignment="1" applyProtection="1"/>
    <xf numFmtId="165" fontId="19" fillId="0" borderId="61" xfId="42" applyNumberFormat="1" applyFont="1" applyBorder="1" applyProtection="1">
      <alignment horizontal="right"/>
    </xf>
    <xf numFmtId="165" fontId="18" fillId="0" borderId="52" xfId="42" applyNumberFormat="1" applyFont="1" applyBorder="1" applyProtection="1">
      <alignment horizontal="right"/>
    </xf>
    <xf numFmtId="165" fontId="18" fillId="0" borderId="24" xfId="42" applyNumberFormat="1" applyFont="1" applyBorder="1" applyProtection="1">
      <alignment horizontal="right"/>
    </xf>
    <xf numFmtId="165" fontId="19" fillId="0" borderId="24" xfId="42" applyNumberFormat="1" applyFont="1" applyBorder="1" applyProtection="1">
      <alignment horizontal="right"/>
    </xf>
    <xf numFmtId="165" fontId="18" fillId="0" borderId="61" xfId="42" applyNumberFormat="1" applyFon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120" zoomScaleNormal="120" workbookViewId="0">
      <selection activeCell="L4" sqref="L4"/>
    </sheetView>
  </sheetViews>
  <sheetFormatPr defaultColWidth="9.375" defaultRowHeight="14.25"/>
  <cols>
    <col min="1" max="1" width="19.5" style="1" customWidth="1"/>
    <col min="2" max="2" width="30.75" style="13" customWidth="1"/>
    <col min="3" max="3" width="14" style="1" hidden="1" customWidth="1"/>
    <col min="4" max="4" width="11.875" style="17" customWidth="1"/>
    <col min="5" max="5" width="13.5" style="1" hidden="1" customWidth="1"/>
    <col min="6" max="6" width="11.375" style="1" customWidth="1"/>
    <col min="7" max="7" width="10.625" style="17" customWidth="1"/>
    <col min="8" max="8" width="8.5" style="17" customWidth="1"/>
    <col min="9" max="9" width="10.875" style="17" customWidth="1"/>
    <col min="10" max="11" width="10.125" style="1" customWidth="1"/>
    <col min="12" max="16384" width="9.375" style="1"/>
  </cols>
  <sheetData>
    <row r="1" spans="1:11" ht="14.25" customHeight="1">
      <c r="A1" s="2"/>
      <c r="B1" s="9"/>
      <c r="C1" s="2"/>
      <c r="D1" s="14"/>
      <c r="E1" s="2"/>
      <c r="F1" s="2"/>
      <c r="G1" s="14"/>
      <c r="H1" s="14"/>
      <c r="I1" s="14"/>
      <c r="J1" s="3"/>
    </row>
    <row r="2" spans="1:11" ht="14.25" customHeight="1">
      <c r="A2" s="55" t="s">
        <v>84</v>
      </c>
      <c r="B2" s="55"/>
      <c r="C2" s="55"/>
      <c r="D2" s="55"/>
      <c r="E2" s="55"/>
      <c r="F2" s="55"/>
      <c r="G2" s="55"/>
      <c r="H2" s="55"/>
      <c r="I2" s="56"/>
      <c r="J2" s="3"/>
    </row>
    <row r="3" spans="1:11" ht="14.25" customHeight="1">
      <c r="A3" s="18" t="s">
        <v>76</v>
      </c>
      <c r="B3" s="10"/>
      <c r="C3" s="5"/>
      <c r="D3" s="15"/>
      <c r="E3" s="5"/>
      <c r="F3" s="5"/>
      <c r="G3" s="15"/>
      <c r="H3" s="15"/>
      <c r="I3" s="14"/>
      <c r="J3" s="3"/>
    </row>
    <row r="4" spans="1:11" ht="63.75" customHeight="1">
      <c r="A4" s="41" t="s">
        <v>73</v>
      </c>
      <c r="B4" s="41" t="s">
        <v>74</v>
      </c>
      <c r="C4" s="42" t="s">
        <v>0</v>
      </c>
      <c r="D4" s="41" t="s">
        <v>75</v>
      </c>
      <c r="E4" s="42" t="s">
        <v>1</v>
      </c>
      <c r="F4" s="43" t="s">
        <v>85</v>
      </c>
      <c r="G4" s="44" t="s">
        <v>86</v>
      </c>
      <c r="H4" s="45" t="s">
        <v>90</v>
      </c>
      <c r="I4" s="41" t="s">
        <v>83</v>
      </c>
      <c r="J4" s="44" t="s">
        <v>91</v>
      </c>
      <c r="K4" s="44" t="s">
        <v>87</v>
      </c>
    </row>
    <row r="5" spans="1:11" ht="12.75" customHeight="1">
      <c r="A5" s="41"/>
      <c r="B5" s="21" t="s">
        <v>2</v>
      </c>
      <c r="C5" s="20">
        <v>1040243361.73</v>
      </c>
      <c r="D5" s="32">
        <v>1061993.6000000001</v>
      </c>
      <c r="E5" s="50">
        <v>52391561.719999999</v>
      </c>
      <c r="F5" s="32">
        <v>447510.8</v>
      </c>
      <c r="G5" s="58">
        <v>497556.3</v>
      </c>
      <c r="H5" s="48">
        <f>SUM(G5/D5*100)</f>
        <v>46.851158048410078</v>
      </c>
      <c r="I5" s="48">
        <f>SUM(G5-D5)</f>
        <v>-564437.30000000005</v>
      </c>
      <c r="J5" s="48">
        <f>SUM(G5/F5*100)</f>
        <v>111.18308206193012</v>
      </c>
      <c r="K5" s="48">
        <f>SUM(G5-F5)</f>
        <v>50045.5</v>
      </c>
    </row>
    <row r="6" spans="1:11" ht="10.5" customHeight="1">
      <c r="A6" s="46" t="s">
        <v>4</v>
      </c>
      <c r="B6" s="19" t="s">
        <v>3</v>
      </c>
      <c r="C6" s="20">
        <v>271868600</v>
      </c>
      <c r="D6" s="32">
        <f t="shared" ref="D6:D27" si="0">SUM(C6/1000)</f>
        <v>271868.59999999998</v>
      </c>
      <c r="E6" s="50">
        <v>9354415.6400000006</v>
      </c>
      <c r="F6" s="32">
        <v>101865.60000000001</v>
      </c>
      <c r="G6" s="32">
        <v>119600.6</v>
      </c>
      <c r="H6" s="48">
        <f t="shared" ref="H6:H45" si="1">SUM(G6/D6*100)</f>
        <v>43.992060870582335</v>
      </c>
      <c r="I6" s="48">
        <f t="shared" ref="I6:I45" si="2">SUM(G6-D6)</f>
        <v>-152267.99999999997</v>
      </c>
      <c r="J6" s="48">
        <f t="shared" ref="J6:J45" si="3">SUM(G6/F6*100)</f>
        <v>117.41019539471618</v>
      </c>
      <c r="K6" s="48">
        <f t="shared" ref="K6:K45" si="4">SUM(G6-F6)</f>
        <v>17735</v>
      </c>
    </row>
    <row r="7" spans="1:11" ht="10.5" customHeight="1">
      <c r="A7" s="46"/>
      <c r="B7" s="19" t="s">
        <v>71</v>
      </c>
      <c r="C7" s="20">
        <f>SUM(C8+C10+C12+C17+C22)</f>
        <v>259141900</v>
      </c>
      <c r="D7" s="32">
        <f t="shared" si="0"/>
        <v>259141.9</v>
      </c>
      <c r="E7" s="50">
        <f>SUM(E8+E10+E12+E17+E22)</f>
        <v>8496241.5800000001</v>
      </c>
      <c r="F7" s="32">
        <v>97370.4</v>
      </c>
      <c r="G7" s="32">
        <v>114205.4</v>
      </c>
      <c r="H7" s="48">
        <f t="shared" si="1"/>
        <v>44.070603788889407</v>
      </c>
      <c r="I7" s="48">
        <f t="shared" si="2"/>
        <v>-144936.5</v>
      </c>
      <c r="J7" s="48">
        <f t="shared" si="3"/>
        <v>117.28964859957441</v>
      </c>
      <c r="K7" s="48">
        <f t="shared" si="4"/>
        <v>16835</v>
      </c>
    </row>
    <row r="8" spans="1:11" ht="10.5" customHeight="1">
      <c r="A8" s="26" t="s">
        <v>6</v>
      </c>
      <c r="B8" s="27" t="s">
        <v>5</v>
      </c>
      <c r="C8" s="28">
        <v>189179500</v>
      </c>
      <c r="D8" s="33">
        <f t="shared" si="0"/>
        <v>189179.5</v>
      </c>
      <c r="E8" s="51">
        <v>6466899.3200000003</v>
      </c>
      <c r="F8" s="33">
        <v>76204.3</v>
      </c>
      <c r="G8" s="33">
        <v>83283.5</v>
      </c>
      <c r="H8" s="47">
        <f t="shared" si="1"/>
        <v>44.023533205236298</v>
      </c>
      <c r="I8" s="47">
        <f t="shared" si="2"/>
        <v>-105896</v>
      </c>
      <c r="J8" s="47">
        <f t="shared" si="3"/>
        <v>109.28976448835563</v>
      </c>
      <c r="K8" s="47">
        <f t="shared" si="4"/>
        <v>7079.1999999999971</v>
      </c>
    </row>
    <row r="9" spans="1:11" ht="10.5" customHeight="1">
      <c r="A9" s="40" t="s">
        <v>8</v>
      </c>
      <c r="B9" s="39" t="s">
        <v>7</v>
      </c>
      <c r="C9" s="38">
        <v>189179500</v>
      </c>
      <c r="D9" s="35">
        <f t="shared" si="0"/>
        <v>189179.5</v>
      </c>
      <c r="E9" s="52">
        <v>6466899.3200000003</v>
      </c>
      <c r="F9" s="35">
        <v>76204.3</v>
      </c>
      <c r="G9" s="59">
        <v>83283.5</v>
      </c>
      <c r="H9" s="47">
        <f t="shared" si="1"/>
        <v>44.023533205236298</v>
      </c>
      <c r="I9" s="47">
        <f t="shared" si="2"/>
        <v>-105896</v>
      </c>
      <c r="J9" s="47">
        <f t="shared" si="3"/>
        <v>109.28976448835563</v>
      </c>
      <c r="K9" s="47">
        <f t="shared" si="4"/>
        <v>7079.1999999999971</v>
      </c>
    </row>
    <row r="10" spans="1:11" ht="10.5" customHeight="1">
      <c r="A10" s="22" t="s">
        <v>10</v>
      </c>
      <c r="B10" s="23" t="s">
        <v>9</v>
      </c>
      <c r="C10" s="24">
        <v>19846900</v>
      </c>
      <c r="D10" s="31">
        <f t="shared" si="0"/>
        <v>19846.900000000001</v>
      </c>
      <c r="E10" s="53">
        <v>1520778.22</v>
      </c>
      <c r="F10" s="31">
        <v>9282.7000000000007</v>
      </c>
      <c r="G10" s="60">
        <v>8813.4</v>
      </c>
      <c r="H10" s="47">
        <f t="shared" si="1"/>
        <v>44.406935088099395</v>
      </c>
      <c r="I10" s="47">
        <f t="shared" si="2"/>
        <v>-11033.500000000002</v>
      </c>
      <c r="J10" s="47">
        <f t="shared" si="3"/>
        <v>94.944358861107219</v>
      </c>
      <c r="K10" s="47">
        <f t="shared" si="4"/>
        <v>-469.30000000000109</v>
      </c>
    </row>
    <row r="11" spans="1:11" ht="10.5" customHeight="1">
      <c r="A11" s="22" t="s">
        <v>12</v>
      </c>
      <c r="B11" s="23" t="s">
        <v>11</v>
      </c>
      <c r="C11" s="24">
        <v>19846900</v>
      </c>
      <c r="D11" s="31">
        <f t="shared" si="0"/>
        <v>19846.900000000001</v>
      </c>
      <c r="E11" s="53">
        <v>1520778.22</v>
      </c>
      <c r="F11" s="31">
        <v>9282.7000000000007</v>
      </c>
      <c r="G11" s="60">
        <v>8813.4</v>
      </c>
      <c r="H11" s="47">
        <f t="shared" si="1"/>
        <v>44.406935088099395</v>
      </c>
      <c r="I11" s="47">
        <f t="shared" si="2"/>
        <v>-11033.500000000002</v>
      </c>
      <c r="J11" s="47">
        <f t="shared" si="3"/>
        <v>94.944358861107219</v>
      </c>
      <c r="K11" s="47">
        <f t="shared" si="4"/>
        <v>-469.30000000000109</v>
      </c>
    </row>
    <row r="12" spans="1:11" ht="10.5" customHeight="1">
      <c r="A12" s="22" t="s">
        <v>14</v>
      </c>
      <c r="B12" s="23" t="s">
        <v>13</v>
      </c>
      <c r="C12" s="24">
        <v>20497000</v>
      </c>
      <c r="D12" s="31">
        <f t="shared" si="0"/>
        <v>20497</v>
      </c>
      <c r="E12" s="53">
        <v>70016.94</v>
      </c>
      <c r="F12" s="31">
        <v>8230.7999999999993</v>
      </c>
      <c r="G12" s="60">
        <v>16001.1</v>
      </c>
      <c r="H12" s="47">
        <f t="shared" si="1"/>
        <v>78.065570571303127</v>
      </c>
      <c r="I12" s="47">
        <f t="shared" si="2"/>
        <v>-4495.8999999999996</v>
      </c>
      <c r="J12" s="47">
        <f t="shared" si="3"/>
        <v>194.40516110220153</v>
      </c>
      <c r="K12" s="47">
        <f t="shared" si="4"/>
        <v>7770.3000000000011</v>
      </c>
    </row>
    <row r="13" spans="1:11" ht="10.5" customHeight="1">
      <c r="A13" s="22" t="s">
        <v>16</v>
      </c>
      <c r="B13" s="23" t="s">
        <v>15</v>
      </c>
      <c r="C13" s="24">
        <v>20026200</v>
      </c>
      <c r="D13" s="31">
        <f t="shared" si="0"/>
        <v>20026.2</v>
      </c>
      <c r="E13" s="53">
        <v>-72066.899999999994</v>
      </c>
      <c r="F13" s="31">
        <v>7760</v>
      </c>
      <c r="G13" s="60">
        <v>14992.6</v>
      </c>
      <c r="H13" s="47">
        <f t="shared" si="1"/>
        <v>74.864926945701129</v>
      </c>
      <c r="I13" s="47">
        <f t="shared" si="2"/>
        <v>-5033.6000000000004</v>
      </c>
      <c r="J13" s="47">
        <f t="shared" si="3"/>
        <v>193.20360824742269</v>
      </c>
      <c r="K13" s="47">
        <f t="shared" si="4"/>
        <v>7232.6</v>
      </c>
    </row>
    <row r="14" spans="1:11" ht="10.5" customHeight="1">
      <c r="A14" s="22" t="s">
        <v>88</v>
      </c>
      <c r="B14" s="57" t="s">
        <v>89</v>
      </c>
      <c r="C14" s="24"/>
      <c r="D14" s="31">
        <v>0</v>
      </c>
      <c r="E14" s="53"/>
      <c r="F14" s="31">
        <v>0</v>
      </c>
      <c r="G14" s="60">
        <v>0.8</v>
      </c>
      <c r="H14" s="47" t="e">
        <f t="shared" ref="H14" si="5">SUM(G14/D14*100)</f>
        <v>#DIV/0!</v>
      </c>
      <c r="I14" s="47">
        <f t="shared" ref="I14" si="6">SUM(G14-D14)</f>
        <v>0.8</v>
      </c>
      <c r="J14" s="47" t="e">
        <f t="shared" ref="J14" si="7">SUM(G14/F14*100)</f>
        <v>#DIV/0!</v>
      </c>
      <c r="K14" s="47">
        <f t="shared" ref="K14" si="8">SUM(G14-F14)</f>
        <v>0.8</v>
      </c>
    </row>
    <row r="15" spans="1:11" ht="10.5" customHeight="1">
      <c r="A15" s="22" t="s">
        <v>18</v>
      </c>
      <c r="B15" s="23" t="s">
        <v>17</v>
      </c>
      <c r="C15" s="24">
        <v>35000</v>
      </c>
      <c r="D15" s="31">
        <f t="shared" si="0"/>
        <v>35</v>
      </c>
      <c r="E15" s="53"/>
      <c r="F15" s="31">
        <v>35</v>
      </c>
      <c r="G15" s="60">
        <v>75.2</v>
      </c>
      <c r="H15" s="47">
        <f t="shared" si="1"/>
        <v>214.85714285714286</v>
      </c>
      <c r="I15" s="47">
        <f t="shared" si="2"/>
        <v>40.200000000000003</v>
      </c>
      <c r="J15" s="47">
        <f t="shared" si="3"/>
        <v>214.85714285714286</v>
      </c>
      <c r="K15" s="47">
        <f t="shared" si="4"/>
        <v>40.200000000000003</v>
      </c>
    </row>
    <row r="16" spans="1:11" ht="10.5" customHeight="1">
      <c r="A16" s="22" t="s">
        <v>20</v>
      </c>
      <c r="B16" s="23" t="s">
        <v>19</v>
      </c>
      <c r="C16" s="24">
        <v>435800</v>
      </c>
      <c r="D16" s="31">
        <f t="shared" si="0"/>
        <v>435.8</v>
      </c>
      <c r="E16" s="53">
        <v>142083.84</v>
      </c>
      <c r="F16" s="31">
        <v>435.8</v>
      </c>
      <c r="G16" s="60">
        <v>932.5</v>
      </c>
      <c r="H16" s="47">
        <f t="shared" si="1"/>
        <v>213.97430013767783</v>
      </c>
      <c r="I16" s="47">
        <f t="shared" si="2"/>
        <v>496.7</v>
      </c>
      <c r="J16" s="47">
        <f t="shared" si="3"/>
        <v>213.97430013767783</v>
      </c>
      <c r="K16" s="47">
        <f t="shared" si="4"/>
        <v>496.7</v>
      </c>
    </row>
    <row r="17" spans="1:11" ht="10.5" customHeight="1">
      <c r="A17" s="22" t="s">
        <v>22</v>
      </c>
      <c r="B17" s="23" t="s">
        <v>21</v>
      </c>
      <c r="C17" s="24">
        <v>26657200</v>
      </c>
      <c r="D17" s="31">
        <f t="shared" si="0"/>
        <v>26657.200000000001</v>
      </c>
      <c r="E17" s="53">
        <v>237956.79</v>
      </c>
      <c r="F17" s="31">
        <v>2291</v>
      </c>
      <c r="G17" s="60">
        <v>4520</v>
      </c>
      <c r="H17" s="47">
        <f t="shared" si="1"/>
        <v>16.956019386882343</v>
      </c>
      <c r="I17" s="47">
        <f t="shared" si="2"/>
        <v>-22137.200000000001</v>
      </c>
      <c r="J17" s="47">
        <f t="shared" si="3"/>
        <v>197.29375818419902</v>
      </c>
      <c r="K17" s="47">
        <f t="shared" si="4"/>
        <v>2229</v>
      </c>
    </row>
    <row r="18" spans="1:11" ht="10.5" customHeight="1">
      <c r="A18" s="22" t="s">
        <v>24</v>
      </c>
      <c r="B18" s="23" t="s">
        <v>23</v>
      </c>
      <c r="C18" s="24">
        <v>6946400</v>
      </c>
      <c r="D18" s="31">
        <f t="shared" si="0"/>
        <v>6946.4</v>
      </c>
      <c r="E18" s="53">
        <v>70050.16</v>
      </c>
      <c r="F18" s="31">
        <v>0</v>
      </c>
      <c r="G18" s="60">
        <v>580.1</v>
      </c>
      <c r="H18" s="47">
        <f t="shared" si="1"/>
        <v>8.351088333525281</v>
      </c>
      <c r="I18" s="47">
        <f t="shared" si="2"/>
        <v>-6366.2999999999993</v>
      </c>
      <c r="J18" s="47" t="e">
        <f t="shared" si="3"/>
        <v>#DIV/0!</v>
      </c>
      <c r="K18" s="47">
        <f t="shared" si="4"/>
        <v>580.1</v>
      </c>
    </row>
    <row r="19" spans="1:11" ht="10.5" customHeight="1">
      <c r="A19" s="22" t="s">
        <v>26</v>
      </c>
      <c r="B19" s="23" t="s">
        <v>25</v>
      </c>
      <c r="C19" s="24">
        <v>19710800</v>
      </c>
      <c r="D19" s="31">
        <f t="shared" si="0"/>
        <v>19710.8</v>
      </c>
      <c r="E19" s="53">
        <v>167906.63</v>
      </c>
      <c r="F19" s="31">
        <v>2291</v>
      </c>
      <c r="G19" s="60">
        <v>3939.9</v>
      </c>
      <c r="H19" s="47">
        <f t="shared" si="1"/>
        <v>19.988534204598494</v>
      </c>
      <c r="I19" s="47">
        <f t="shared" si="2"/>
        <v>-15770.9</v>
      </c>
      <c r="J19" s="47">
        <f t="shared" si="3"/>
        <v>171.97293758184199</v>
      </c>
      <c r="K19" s="47">
        <f t="shared" si="4"/>
        <v>1648.9</v>
      </c>
    </row>
    <row r="20" spans="1:11" ht="10.5" customHeight="1">
      <c r="A20" s="22" t="s">
        <v>28</v>
      </c>
      <c r="B20" s="23" t="s">
        <v>27</v>
      </c>
      <c r="C20" s="24">
        <v>4600000</v>
      </c>
      <c r="D20" s="31">
        <f t="shared" si="0"/>
        <v>4600</v>
      </c>
      <c r="E20" s="53"/>
      <c r="F20" s="31">
        <v>2291</v>
      </c>
      <c r="G20" s="60">
        <v>3133.8</v>
      </c>
      <c r="H20" s="47">
        <f t="shared" si="1"/>
        <v>68.126086956521746</v>
      </c>
      <c r="I20" s="47">
        <f t="shared" si="2"/>
        <v>-1466.1999999999998</v>
      </c>
      <c r="J20" s="47">
        <f t="shared" si="3"/>
        <v>136.78742907027498</v>
      </c>
      <c r="K20" s="47">
        <f t="shared" si="4"/>
        <v>842.80000000000018</v>
      </c>
    </row>
    <row r="21" spans="1:11" ht="10.5" customHeight="1">
      <c r="A21" s="22" t="s">
        <v>30</v>
      </c>
      <c r="B21" s="23" t="s">
        <v>29</v>
      </c>
      <c r="C21" s="24">
        <v>15110800</v>
      </c>
      <c r="D21" s="31">
        <f t="shared" si="0"/>
        <v>15110.8</v>
      </c>
      <c r="E21" s="53">
        <v>167906.63</v>
      </c>
      <c r="F21" s="31">
        <v>0</v>
      </c>
      <c r="G21" s="60">
        <v>806.1</v>
      </c>
      <c r="H21" s="47">
        <f t="shared" si="1"/>
        <v>5.3345951240172589</v>
      </c>
      <c r="I21" s="47">
        <f t="shared" si="2"/>
        <v>-14304.699999999999</v>
      </c>
      <c r="J21" s="47" t="e">
        <f t="shared" si="3"/>
        <v>#DIV/0!</v>
      </c>
      <c r="K21" s="47">
        <f t="shared" si="4"/>
        <v>806.1</v>
      </c>
    </row>
    <row r="22" spans="1:11" ht="10.5" customHeight="1">
      <c r="A22" s="22" t="s">
        <v>32</v>
      </c>
      <c r="B22" s="23" t="s">
        <v>31</v>
      </c>
      <c r="C22" s="24">
        <v>2961300</v>
      </c>
      <c r="D22" s="31">
        <f t="shared" si="0"/>
        <v>2961.3</v>
      </c>
      <c r="E22" s="53">
        <v>200590.31</v>
      </c>
      <c r="F22" s="31">
        <v>1361.6</v>
      </c>
      <c r="G22" s="60">
        <v>1587.3</v>
      </c>
      <c r="H22" s="47">
        <f t="shared" si="1"/>
        <v>53.601458818762026</v>
      </c>
      <c r="I22" s="47">
        <f t="shared" si="2"/>
        <v>-1374.0000000000002</v>
      </c>
      <c r="J22" s="47">
        <f t="shared" si="3"/>
        <v>116.57608695652175</v>
      </c>
      <c r="K22" s="47">
        <f t="shared" si="4"/>
        <v>225.70000000000005</v>
      </c>
    </row>
    <row r="23" spans="1:11" ht="10.5" customHeight="1">
      <c r="A23" s="22"/>
      <c r="B23" s="11" t="s">
        <v>72</v>
      </c>
      <c r="C23" s="7">
        <f>SUM(C24+C25+C28+C32+C33)</f>
        <v>12726700</v>
      </c>
      <c r="D23" s="30">
        <f t="shared" si="0"/>
        <v>12726.7</v>
      </c>
      <c r="E23" s="54">
        <f>SUM(E24+E25+E28+E32+E33)</f>
        <v>858174.05999999994</v>
      </c>
      <c r="F23" s="30">
        <v>4495.2</v>
      </c>
      <c r="G23" s="61">
        <v>5395.2</v>
      </c>
      <c r="H23" s="48">
        <f t="shared" si="1"/>
        <v>42.392764817273914</v>
      </c>
      <c r="I23" s="48">
        <f t="shared" si="2"/>
        <v>-7331.5000000000009</v>
      </c>
      <c r="J23" s="48">
        <f t="shared" si="3"/>
        <v>120.02135611318741</v>
      </c>
      <c r="K23" s="48">
        <f t="shared" si="4"/>
        <v>900</v>
      </c>
    </row>
    <row r="24" spans="1:11" ht="10.5" customHeight="1">
      <c r="A24" s="22" t="s">
        <v>34</v>
      </c>
      <c r="B24" s="23" t="s">
        <v>33</v>
      </c>
      <c r="C24" s="24">
        <v>9683600</v>
      </c>
      <c r="D24" s="31">
        <f t="shared" si="0"/>
        <v>9683.6</v>
      </c>
      <c r="E24" s="53">
        <v>681725.57</v>
      </c>
      <c r="F24" s="31">
        <v>3840.2</v>
      </c>
      <c r="G24" s="60">
        <v>4064.2</v>
      </c>
      <c r="H24" s="47">
        <f t="shared" si="1"/>
        <v>41.969928538973107</v>
      </c>
      <c r="I24" s="47">
        <f t="shared" si="2"/>
        <v>-5619.4000000000005</v>
      </c>
      <c r="J24" s="47">
        <f t="shared" si="3"/>
        <v>105.83302952971198</v>
      </c>
      <c r="K24" s="47">
        <f t="shared" si="4"/>
        <v>224</v>
      </c>
    </row>
    <row r="25" spans="1:11" ht="10.5" customHeight="1">
      <c r="A25" s="22" t="s">
        <v>36</v>
      </c>
      <c r="B25" s="23" t="s">
        <v>35</v>
      </c>
      <c r="C25" s="24">
        <v>128100</v>
      </c>
      <c r="D25" s="31">
        <f t="shared" si="0"/>
        <v>128.1</v>
      </c>
      <c r="E25" s="53">
        <v>61.37</v>
      </c>
      <c r="F25" s="31">
        <v>30</v>
      </c>
      <c r="G25" s="60">
        <v>58.1</v>
      </c>
      <c r="H25" s="47">
        <f t="shared" si="1"/>
        <v>45.355191256830601</v>
      </c>
      <c r="I25" s="47">
        <f t="shared" si="2"/>
        <v>-70</v>
      </c>
      <c r="J25" s="47">
        <f t="shared" si="3"/>
        <v>193.66666666666669</v>
      </c>
      <c r="K25" s="47">
        <f t="shared" si="4"/>
        <v>28.1</v>
      </c>
    </row>
    <row r="26" spans="1:11" ht="10.5" customHeight="1">
      <c r="A26" s="22" t="s">
        <v>38</v>
      </c>
      <c r="B26" s="23" t="s">
        <v>37</v>
      </c>
      <c r="C26" s="24"/>
      <c r="D26" s="31">
        <f t="shared" si="0"/>
        <v>0</v>
      </c>
      <c r="E26" s="53">
        <v>55.3</v>
      </c>
      <c r="F26" s="31">
        <v>0</v>
      </c>
      <c r="G26" s="60">
        <v>0</v>
      </c>
      <c r="H26" s="47" t="e">
        <f t="shared" si="1"/>
        <v>#DIV/0!</v>
      </c>
      <c r="I26" s="47">
        <f t="shared" si="2"/>
        <v>0</v>
      </c>
      <c r="J26" s="47" t="e">
        <f t="shared" si="3"/>
        <v>#DIV/0!</v>
      </c>
      <c r="K26" s="47">
        <f t="shared" si="4"/>
        <v>0</v>
      </c>
    </row>
    <row r="27" spans="1:11" ht="10.5" customHeight="1">
      <c r="A27" s="22" t="s">
        <v>40</v>
      </c>
      <c r="B27" s="23" t="s">
        <v>39</v>
      </c>
      <c r="C27" s="24">
        <v>128100</v>
      </c>
      <c r="D27" s="31">
        <f t="shared" si="0"/>
        <v>128.1</v>
      </c>
      <c r="E27" s="53">
        <v>6.07</v>
      </c>
      <c r="F27" s="31">
        <v>30</v>
      </c>
      <c r="G27" s="60">
        <v>58.1</v>
      </c>
      <c r="H27" s="47">
        <f t="shared" si="1"/>
        <v>45.355191256830601</v>
      </c>
      <c r="I27" s="47">
        <f t="shared" si="2"/>
        <v>-70</v>
      </c>
      <c r="J27" s="47">
        <f t="shared" si="3"/>
        <v>193.66666666666669</v>
      </c>
      <c r="K27" s="47">
        <f t="shared" si="4"/>
        <v>28.1</v>
      </c>
    </row>
    <row r="28" spans="1:11" ht="10.5" customHeight="1">
      <c r="A28" s="22" t="s">
        <v>42</v>
      </c>
      <c r="B28" s="23" t="s">
        <v>41</v>
      </c>
      <c r="C28" s="24">
        <v>2285000</v>
      </c>
      <c r="D28" s="31">
        <f t="shared" ref="D28:D39" si="9">SUM(C28/1000)</f>
        <v>2285</v>
      </c>
      <c r="E28" s="53">
        <v>152965.20000000001</v>
      </c>
      <c r="F28" s="31">
        <v>480</v>
      </c>
      <c r="G28" s="60">
        <v>623.70000000000005</v>
      </c>
      <c r="H28" s="47">
        <f t="shared" si="1"/>
        <v>27.295404814004375</v>
      </c>
      <c r="I28" s="47">
        <f t="shared" si="2"/>
        <v>-1661.3</v>
      </c>
      <c r="J28" s="47">
        <f t="shared" si="3"/>
        <v>129.93750000000003</v>
      </c>
      <c r="K28" s="47">
        <f t="shared" si="4"/>
        <v>143.70000000000005</v>
      </c>
    </row>
    <row r="29" spans="1:11" ht="10.5" customHeight="1">
      <c r="A29" s="22" t="s">
        <v>44</v>
      </c>
      <c r="B29" s="23" t="s">
        <v>43</v>
      </c>
      <c r="C29" s="24">
        <v>1600000</v>
      </c>
      <c r="D29" s="31">
        <f t="shared" si="9"/>
        <v>1600</v>
      </c>
      <c r="E29" s="53">
        <v>152965.20000000001</v>
      </c>
      <c r="F29" s="31">
        <v>400</v>
      </c>
      <c r="G29" s="60">
        <v>544.6</v>
      </c>
      <c r="H29" s="47">
        <f t="shared" si="1"/>
        <v>34.037500000000001</v>
      </c>
      <c r="I29" s="47">
        <f t="shared" si="2"/>
        <v>-1055.4000000000001</v>
      </c>
      <c r="J29" s="47">
        <f t="shared" si="3"/>
        <v>136.15</v>
      </c>
      <c r="K29" s="47">
        <f t="shared" si="4"/>
        <v>144.60000000000002</v>
      </c>
    </row>
    <row r="30" spans="1:11" ht="10.5" customHeight="1">
      <c r="A30" s="22" t="s">
        <v>46</v>
      </c>
      <c r="B30" s="23" t="s">
        <v>45</v>
      </c>
      <c r="C30" s="24">
        <v>335000</v>
      </c>
      <c r="D30" s="31">
        <f t="shared" si="9"/>
        <v>335</v>
      </c>
      <c r="E30" s="53"/>
      <c r="F30" s="31">
        <v>80</v>
      </c>
      <c r="G30" s="60">
        <v>33.799999999999997</v>
      </c>
      <c r="H30" s="47">
        <f t="shared" si="1"/>
        <v>10.08955223880597</v>
      </c>
      <c r="I30" s="47">
        <f t="shared" si="2"/>
        <v>-301.2</v>
      </c>
      <c r="J30" s="47">
        <f t="shared" si="3"/>
        <v>42.25</v>
      </c>
      <c r="K30" s="47">
        <f t="shared" si="4"/>
        <v>-46.2</v>
      </c>
    </row>
    <row r="31" spans="1:11" ht="10.5" customHeight="1">
      <c r="A31" s="22" t="s">
        <v>48</v>
      </c>
      <c r="B31" s="23" t="s">
        <v>47</v>
      </c>
      <c r="C31" s="24">
        <v>350000</v>
      </c>
      <c r="D31" s="31">
        <f t="shared" si="9"/>
        <v>350</v>
      </c>
      <c r="E31" s="53"/>
      <c r="F31" s="31">
        <v>0</v>
      </c>
      <c r="G31" s="60">
        <v>45.4</v>
      </c>
      <c r="H31" s="47">
        <f t="shared" si="1"/>
        <v>12.97142857142857</v>
      </c>
      <c r="I31" s="47">
        <f t="shared" si="2"/>
        <v>-304.60000000000002</v>
      </c>
      <c r="J31" s="47" t="e">
        <f t="shared" si="3"/>
        <v>#DIV/0!</v>
      </c>
      <c r="K31" s="47">
        <f t="shared" si="4"/>
        <v>45.4</v>
      </c>
    </row>
    <row r="32" spans="1:11" ht="10.5" customHeight="1">
      <c r="A32" s="22" t="s">
        <v>50</v>
      </c>
      <c r="B32" s="23" t="s">
        <v>49</v>
      </c>
      <c r="C32" s="24">
        <v>330000</v>
      </c>
      <c r="D32" s="31">
        <f t="shared" si="9"/>
        <v>330</v>
      </c>
      <c r="E32" s="53">
        <v>23421.919999999998</v>
      </c>
      <c r="F32" s="31">
        <v>145</v>
      </c>
      <c r="G32" s="60">
        <v>292.2</v>
      </c>
      <c r="H32" s="47">
        <f t="shared" si="1"/>
        <v>88.545454545454533</v>
      </c>
      <c r="I32" s="47">
        <f t="shared" si="2"/>
        <v>-37.800000000000011</v>
      </c>
      <c r="J32" s="47">
        <f t="shared" si="3"/>
        <v>201.51724137931035</v>
      </c>
      <c r="K32" s="47">
        <f t="shared" si="4"/>
        <v>147.19999999999999</v>
      </c>
    </row>
    <row r="33" spans="1:11" ht="10.5" customHeight="1">
      <c r="A33" s="22" t="s">
        <v>52</v>
      </c>
      <c r="B33" s="23" t="s">
        <v>51</v>
      </c>
      <c r="C33" s="24">
        <v>300000</v>
      </c>
      <c r="D33" s="31">
        <f t="shared" si="9"/>
        <v>300</v>
      </c>
      <c r="E33" s="53"/>
      <c r="F33" s="31">
        <v>0</v>
      </c>
      <c r="G33" s="60">
        <v>357</v>
      </c>
      <c r="H33" s="47">
        <f t="shared" si="1"/>
        <v>119</v>
      </c>
      <c r="I33" s="47">
        <f t="shared" si="2"/>
        <v>57</v>
      </c>
      <c r="J33" s="47" t="e">
        <f t="shared" si="3"/>
        <v>#DIV/0!</v>
      </c>
      <c r="K33" s="47">
        <f t="shared" si="4"/>
        <v>357</v>
      </c>
    </row>
    <row r="34" spans="1:11" ht="10.5" customHeight="1">
      <c r="A34" s="22" t="s">
        <v>77</v>
      </c>
      <c r="B34" s="23" t="s">
        <v>78</v>
      </c>
      <c r="C34" s="24"/>
      <c r="D34" s="31">
        <v>0</v>
      </c>
      <c r="E34" s="53"/>
      <c r="F34" s="31">
        <v>0</v>
      </c>
      <c r="G34" s="60">
        <v>0</v>
      </c>
      <c r="H34" s="47" t="e">
        <f t="shared" si="1"/>
        <v>#DIV/0!</v>
      </c>
      <c r="I34" s="47">
        <f t="shared" si="2"/>
        <v>0</v>
      </c>
      <c r="J34" s="47" t="e">
        <f t="shared" si="3"/>
        <v>#DIV/0!</v>
      </c>
      <c r="K34" s="47">
        <f t="shared" si="4"/>
        <v>0</v>
      </c>
    </row>
    <row r="35" spans="1:11" ht="10.5" customHeight="1">
      <c r="A35" s="36" t="s">
        <v>81</v>
      </c>
      <c r="B35" s="37" t="s">
        <v>82</v>
      </c>
      <c r="C35" s="24"/>
      <c r="D35" s="31">
        <v>0</v>
      </c>
      <c r="E35" s="53"/>
      <c r="F35" s="31">
        <v>0</v>
      </c>
      <c r="G35" s="60">
        <v>328</v>
      </c>
      <c r="H35" s="47" t="e">
        <f t="shared" si="1"/>
        <v>#DIV/0!</v>
      </c>
      <c r="I35" s="47">
        <f t="shared" si="2"/>
        <v>328</v>
      </c>
      <c r="J35" s="47" t="e">
        <f t="shared" si="3"/>
        <v>#DIV/0!</v>
      </c>
      <c r="K35" s="47">
        <f t="shared" si="4"/>
        <v>328</v>
      </c>
    </row>
    <row r="36" spans="1:11" ht="10.5" customHeight="1">
      <c r="A36" s="22" t="s">
        <v>54</v>
      </c>
      <c r="B36" s="23" t="s">
        <v>53</v>
      </c>
      <c r="C36" s="24">
        <v>300000</v>
      </c>
      <c r="D36" s="31">
        <f t="shared" si="9"/>
        <v>300</v>
      </c>
      <c r="E36" s="53"/>
      <c r="F36" s="31">
        <v>0</v>
      </c>
      <c r="G36" s="60">
        <v>29</v>
      </c>
      <c r="H36" s="47">
        <f t="shared" si="1"/>
        <v>9.6666666666666661</v>
      </c>
      <c r="I36" s="47">
        <f t="shared" si="2"/>
        <v>-271</v>
      </c>
      <c r="J36" s="47" t="e">
        <f t="shared" si="3"/>
        <v>#DIV/0!</v>
      </c>
      <c r="K36" s="47">
        <f t="shared" si="4"/>
        <v>29</v>
      </c>
    </row>
    <row r="37" spans="1:11" ht="10.5" customHeight="1">
      <c r="A37" s="8" t="s">
        <v>56</v>
      </c>
      <c r="B37" s="11" t="s">
        <v>55</v>
      </c>
      <c r="C37" s="7">
        <v>768374761.73000002</v>
      </c>
      <c r="D37" s="30">
        <v>790125</v>
      </c>
      <c r="E37" s="54">
        <v>43037146.079999998</v>
      </c>
      <c r="F37" s="30">
        <v>345645.2</v>
      </c>
      <c r="G37" s="61">
        <v>377955.7</v>
      </c>
      <c r="H37" s="48">
        <f t="shared" si="1"/>
        <v>47.8349248536624</v>
      </c>
      <c r="I37" s="48">
        <f t="shared" si="2"/>
        <v>-412169.3</v>
      </c>
      <c r="J37" s="48">
        <f t="shared" si="3"/>
        <v>109.34788042767553</v>
      </c>
      <c r="K37" s="48">
        <f t="shared" si="4"/>
        <v>32310.5</v>
      </c>
    </row>
    <row r="38" spans="1:11" ht="10.5" customHeight="1">
      <c r="A38" s="22" t="s">
        <v>58</v>
      </c>
      <c r="B38" s="23" t="s">
        <v>57</v>
      </c>
      <c r="C38" s="24">
        <v>751485098.01999998</v>
      </c>
      <c r="D38" s="31">
        <v>756322.1</v>
      </c>
      <c r="E38" s="53">
        <v>44766424.399999999</v>
      </c>
      <c r="F38" s="31">
        <v>347477.3</v>
      </c>
      <c r="G38" s="60">
        <v>377637</v>
      </c>
      <c r="H38" s="47">
        <f t="shared" si="1"/>
        <v>49.930710738189461</v>
      </c>
      <c r="I38" s="47">
        <f t="shared" si="2"/>
        <v>-378685.1</v>
      </c>
      <c r="J38" s="47">
        <f t="shared" si="3"/>
        <v>108.6796173447877</v>
      </c>
      <c r="K38" s="47">
        <f t="shared" si="4"/>
        <v>30159.700000000012</v>
      </c>
    </row>
    <row r="39" spans="1:11" ht="10.5" customHeight="1">
      <c r="A39" s="22" t="s">
        <v>60</v>
      </c>
      <c r="B39" s="23" t="s">
        <v>59</v>
      </c>
      <c r="C39" s="24">
        <v>310805700</v>
      </c>
      <c r="D39" s="31">
        <f t="shared" si="9"/>
        <v>310805.7</v>
      </c>
      <c r="E39" s="53">
        <v>24605500</v>
      </c>
      <c r="F39" s="31">
        <v>181303.3</v>
      </c>
      <c r="G39" s="60">
        <v>172238.2</v>
      </c>
      <c r="H39" s="47">
        <f t="shared" si="1"/>
        <v>55.416679938624036</v>
      </c>
      <c r="I39" s="47">
        <f t="shared" si="2"/>
        <v>-138567.5</v>
      </c>
      <c r="J39" s="47">
        <f t="shared" si="3"/>
        <v>95.00003585152615</v>
      </c>
      <c r="K39" s="47">
        <f t="shared" si="4"/>
        <v>-9065.0999999999767</v>
      </c>
    </row>
    <row r="40" spans="1:11" ht="10.5" customHeight="1">
      <c r="A40" s="22" t="s">
        <v>62</v>
      </c>
      <c r="B40" s="23" t="s">
        <v>61</v>
      </c>
      <c r="C40" s="24">
        <v>179885628.44</v>
      </c>
      <c r="D40" s="31">
        <v>185298.7</v>
      </c>
      <c r="E40" s="53"/>
      <c r="F40" s="31">
        <v>12760.2</v>
      </c>
      <c r="G40" s="60">
        <v>54203.3</v>
      </c>
      <c r="H40" s="47">
        <f t="shared" si="1"/>
        <v>29.251851200251274</v>
      </c>
      <c r="I40" s="47">
        <f t="shared" si="2"/>
        <v>-131095.40000000002</v>
      </c>
      <c r="J40" s="47">
        <f t="shared" si="3"/>
        <v>424.78409429319288</v>
      </c>
      <c r="K40" s="47">
        <f t="shared" si="4"/>
        <v>41443.100000000006</v>
      </c>
    </row>
    <row r="41" spans="1:11" ht="10.5" customHeight="1">
      <c r="A41" s="49" t="s">
        <v>64</v>
      </c>
      <c r="B41" s="25" t="s">
        <v>63</v>
      </c>
      <c r="C41" s="24">
        <v>257491460</v>
      </c>
      <c r="D41" s="31">
        <v>251394.3</v>
      </c>
      <c r="E41" s="53">
        <v>20160924.399999999</v>
      </c>
      <c r="F41" s="31">
        <v>146241.5</v>
      </c>
      <c r="G41" s="60">
        <v>143826.5</v>
      </c>
      <c r="H41" s="47">
        <f t="shared" si="1"/>
        <v>57.211519911151534</v>
      </c>
      <c r="I41" s="47">
        <f t="shared" si="2"/>
        <v>-107567.79999999999</v>
      </c>
      <c r="J41" s="47">
        <f t="shared" si="3"/>
        <v>98.348621971191491</v>
      </c>
      <c r="K41" s="47">
        <f t="shared" si="4"/>
        <v>-2415</v>
      </c>
    </row>
    <row r="42" spans="1:11" ht="10.5" customHeight="1">
      <c r="A42" s="22" t="s">
        <v>66</v>
      </c>
      <c r="B42" s="23" t="s">
        <v>65</v>
      </c>
      <c r="C42" s="24">
        <v>3302309.58</v>
      </c>
      <c r="D42" s="31">
        <v>8823.4</v>
      </c>
      <c r="E42" s="53"/>
      <c r="F42" s="31">
        <v>7172.3</v>
      </c>
      <c r="G42" s="60">
        <v>7368.9</v>
      </c>
      <c r="H42" s="47">
        <f t="shared" si="1"/>
        <v>83.515424892898423</v>
      </c>
      <c r="I42" s="47">
        <f t="shared" si="2"/>
        <v>-1454.5</v>
      </c>
      <c r="J42" s="47">
        <f t="shared" si="3"/>
        <v>102.74110118093218</v>
      </c>
      <c r="K42" s="47">
        <f t="shared" si="4"/>
        <v>196.59999999999945</v>
      </c>
    </row>
    <row r="43" spans="1:11" ht="10.5" customHeight="1">
      <c r="A43" s="29" t="s">
        <v>68</v>
      </c>
      <c r="B43" s="27" t="s">
        <v>67</v>
      </c>
      <c r="C43" s="28">
        <v>18733850.030000001</v>
      </c>
      <c r="D43" s="33">
        <v>35635</v>
      </c>
      <c r="E43" s="51">
        <v>114908</v>
      </c>
      <c r="F43" s="33">
        <v>0</v>
      </c>
      <c r="G43" s="62">
        <v>2150.9</v>
      </c>
      <c r="H43" s="47">
        <f t="shared" si="1"/>
        <v>6.0359197418268558</v>
      </c>
      <c r="I43" s="47">
        <f t="shared" si="2"/>
        <v>-33484.1</v>
      </c>
      <c r="J43" s="47" t="e">
        <f t="shared" si="3"/>
        <v>#DIV/0!</v>
      </c>
      <c r="K43" s="47">
        <f t="shared" si="4"/>
        <v>2150.9</v>
      </c>
    </row>
    <row r="44" spans="1:11" ht="10.5" customHeight="1">
      <c r="A44" s="29" t="s">
        <v>79</v>
      </c>
      <c r="B44" s="27" t="s">
        <v>80</v>
      </c>
      <c r="C44" s="28"/>
      <c r="D44" s="33">
        <v>334.4</v>
      </c>
      <c r="E44" s="51"/>
      <c r="F44" s="33">
        <v>334.4</v>
      </c>
      <c r="G44" s="62">
        <v>334.4</v>
      </c>
      <c r="H44" s="47">
        <f t="shared" si="1"/>
        <v>100</v>
      </c>
      <c r="I44" s="47">
        <f t="shared" si="2"/>
        <v>0</v>
      </c>
      <c r="J44" s="47">
        <f t="shared" si="3"/>
        <v>100</v>
      </c>
      <c r="K44" s="47">
        <f t="shared" si="4"/>
        <v>0</v>
      </c>
    </row>
    <row r="45" spans="1:11" ht="10.5" customHeight="1">
      <c r="A45" s="34" t="s">
        <v>70</v>
      </c>
      <c r="B45" s="27" t="s">
        <v>69</v>
      </c>
      <c r="C45" s="28">
        <v>-1844186.32</v>
      </c>
      <c r="D45" s="33">
        <v>-2166.5</v>
      </c>
      <c r="E45" s="51">
        <v>-1844186.32</v>
      </c>
      <c r="F45" s="33">
        <v>-2166.5</v>
      </c>
      <c r="G45" s="62">
        <v>-2166.5</v>
      </c>
      <c r="H45" s="47">
        <f t="shared" si="1"/>
        <v>100</v>
      </c>
      <c r="I45" s="47">
        <f t="shared" si="2"/>
        <v>0</v>
      </c>
      <c r="J45" s="47">
        <f t="shared" si="3"/>
        <v>100</v>
      </c>
      <c r="K45" s="47">
        <f t="shared" si="4"/>
        <v>0</v>
      </c>
    </row>
    <row r="46" spans="1:11" ht="10.5" customHeight="1">
      <c r="A46" s="4"/>
      <c r="B46" s="12"/>
      <c r="C46" s="6"/>
      <c r="D46" s="16"/>
      <c r="E46" s="6"/>
      <c r="F46" s="6"/>
      <c r="G46" s="16"/>
      <c r="H46" s="16"/>
      <c r="I46" s="16"/>
      <c r="J46" s="3"/>
    </row>
    <row r="47" spans="1:11" ht="18" customHeight="1"/>
    <row r="48" spans="1:11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</sheetData>
  <mergeCells count="1">
    <mergeCell ref="A2:I2"/>
  </mergeCells>
  <pageMargins left="0" right="0" top="0" bottom="0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088C400-CAC4-473C-B9E0-6D3DC53CEE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LASHMANOVA</dc:creator>
  <cp:lastModifiedBy>LASHMANOVA</cp:lastModifiedBy>
  <cp:lastPrinted>2026-04-14T13:20:07Z</cp:lastPrinted>
  <dcterms:created xsi:type="dcterms:W3CDTF">2026-02-05T11:03:18Z</dcterms:created>
  <dcterms:modified xsi:type="dcterms:W3CDTF">2026-07-06T13:23:49Z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_Орг=32010_Ф=0503317M_Период=январь 2026 года_3.xlsx</vt:lpwstr>
  </property>
  <property fmtid="{D5CDD505-2E9C-101B-9397-08002B2CF9AE}" pid="3" name="Название отчета">
    <vt:lpwstr>_Орг=32010_Ф=0503317M_Период=январь 2026 года_3.xlsx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32010_08</vt:lpwstr>
  </property>
  <property fmtid="{D5CDD505-2E9C-101B-9397-08002B2CF9AE}" pid="7" name="Шаблон">
    <vt:lpwstr>0503317G_20220101.xlt</vt:lpwstr>
  </property>
</Properties>
</file>